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Regulierung\Veröffentlichungspflichten\Gasversorgung\Allgemein\Veröffentlichung Verfahrensspezifische Parameter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G63" i="18"/>
  <c r="F5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D56" i="18"/>
  <c r="J55" i="18" s="1"/>
  <c r="E31" i="18"/>
  <c r="D66" i="18"/>
  <c r="K65" i="18" s="1"/>
  <c r="M65" i="18"/>
  <c r="F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E55" i="18" s="1"/>
  <c r="I55" i="18"/>
  <c r="H55" i="18"/>
  <c r="K55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O21" i="7"/>
  <c r="F21" i="7"/>
  <c r="M20" i="7"/>
  <c r="O19" i="7"/>
  <c r="K19" i="7"/>
  <c r="M18" i="7"/>
  <c r="I18" i="7"/>
  <c r="O17" i="7"/>
  <c r="F17" i="7"/>
  <c r="M16" i="7"/>
  <c r="O15" i="7"/>
  <c r="K15" i="7"/>
  <c r="F15" i="7"/>
  <c r="I14" i="7"/>
  <c r="O13" i="7"/>
  <c r="K13" i="7"/>
  <c r="M12" i="7"/>
  <c r="I12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O25" i="7"/>
  <c r="K25" i="7"/>
  <c r="F25" i="7"/>
  <c r="M24" i="7"/>
  <c r="I24" i="7"/>
  <c r="O23" i="7"/>
  <c r="K23" i="7"/>
  <c r="F23" i="7"/>
  <c r="M22" i="7"/>
  <c r="I22" i="7"/>
  <c r="K21" i="7"/>
  <c r="I20" i="7"/>
  <c r="F19" i="7"/>
  <c r="K17" i="7"/>
  <c r="I16" i="7"/>
  <c r="M14" i="7"/>
  <c r="F13" i="7"/>
  <c r="N25" i="7"/>
  <c r="I25" i="7"/>
  <c r="M23" i="7"/>
  <c r="F22" i="7"/>
  <c r="K20" i="7"/>
  <c r="O18" i="7"/>
  <c r="I17" i="7"/>
  <c r="M15" i="7"/>
  <c r="H14" i="7"/>
  <c r="J13" i="7"/>
  <c r="L12" i="7"/>
  <c r="O24" i="7"/>
  <c r="I23" i="7"/>
  <c r="M21" i="7"/>
  <c r="F20" i="7"/>
  <c r="K18" i="7"/>
  <c r="O16" i="7"/>
  <c r="I15" i="7"/>
  <c r="F14" i="7"/>
  <c r="I13" i="7"/>
  <c r="K12" i="7"/>
  <c r="K24" i="7"/>
  <c r="O22" i="7"/>
  <c r="I21" i="7"/>
  <c r="M19" i="7"/>
  <c r="K16" i="7"/>
  <c r="O14" i="7"/>
  <c r="N13" i="7"/>
  <c r="P12" i="7"/>
  <c r="H12" i="7"/>
  <c r="M25" i="7"/>
  <c r="F24" i="7"/>
  <c r="O20" i="7"/>
  <c r="I19" i="7"/>
  <c r="M17" i="7"/>
  <c r="K14" i="7"/>
  <c r="M13" i="7"/>
  <c r="F12" i="7"/>
  <c r="F18" i="7"/>
  <c r="K22" i="7"/>
  <c r="F16" i="7"/>
  <c r="O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<sst xmlns="http://schemas.openxmlformats.org/spreadsheetml/2006/main" count="1376" uniqueCount="681">
  <si>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</si>
  <si>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</si>
  <si>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</si>
  <si>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</si>
  <si>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</si>
  <si>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</si>
  <si>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</si>
  <si>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</si>
  <si>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</si>
  <si>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</si>
  <si>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</si>
  <si>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</si>
  <si>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</si>
  <si>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</si>
  <si>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</si>
  <si>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</si>
  <si>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</si>
  <si>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</si>
  <si>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</si>
  <si>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</si>
  <si>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</si>
  <si>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</si>
  <si>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</si>
  <si>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</si>
  <si>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</si>
  <si>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</si>
  <si>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</si>
  <si>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</si>
  <si>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</si>
  <si>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</si>
  <si>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</si>
  <si>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</si>
  <si>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</si>
  <si>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</si>
  <si>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</si>
  <si>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</si>
  <si>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</si>
  <si>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</si>
  <si>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</si>
  <si>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</si>
  <si>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</si>
  <si>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</si>
  <si>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</si>
  <si>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</si>
  <si>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</si>
  <si>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</si>
  <si>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</si>
  <si>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</si>
  <si>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</si>
  <si>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</si>
  <si>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</si>
  <si>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</si>
  <si>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</si>
  <si>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</si>
  <si>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</si>
  <si>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</si>
  <si>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</si>
  <si>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</si>
  <si>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</si>
  <si>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</si>
  <si>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</si>
  <si>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</si>
  <si>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</si>
  <si>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</si>
  <si>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</si>
  <si>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</si>
  <si>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</si>
  <si>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</si>
  <si>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</si>
  <si>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</si>
  <si>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</si>
  <si>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</si>
  <si>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</si>
  <si>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</si>
  <si>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</si>
  <si>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</si>
  <si>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</si>
  <si>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</si>
  <si>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</si>
  <si>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</si>
  <si>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</si>
  <si>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</si>
  <si>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</si>
  <si>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</si>
  <si>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</si>
  <si>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</si>
  <si>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</si>
  <si>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</si>
  <si>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</si>
  <si>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</si>
  <si>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</si>
  <si>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</si>
  <si>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</si>
  <si>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</si>
  <si>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</si>
  <si>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</si>
  <si>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</si>
  <si>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</si>
  <si>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</si>
  <si>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</si>
  <si>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</si>
  <si>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</si>
  <si>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</si>
  <si>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</si>
  <si>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</si>
  <si>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</si>
  <si>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</si>
  <si>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</si>
  <si>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</si>
  <si>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</si>
  <si>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</si>
  <si>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</si>
  <si>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</si>
  <si>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</si>
  <si>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</si>
  <si>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</si>
  <si>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</si>
  <si>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</si>
  <si>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</si>
  <si>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</si>
  <si>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</si>
  <si>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</si>
  <si>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</si>
  <si>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</si>
  <si>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</si>
  <si>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</si>
  <si>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</si>
  <si>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</si>
  <si>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</si>
  <si>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</si>
  <si>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</si>
  <si>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</si>
  <si>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</si>
  <si>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</si>
  <si>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</si>
  <si>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</si>
  <si>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</si>
  <si>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</si>
  <si>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</si>
  <si>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</si>
  <si>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</si>
  <si>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</si>
  <si>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</si>
  <si>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</si>
  <si>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</si>
  <si>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</si>
  <si>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</si>
  <si>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</si>
  <si>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</si>
  <si>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</si>
  <si>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</si>
  <si>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</si>
  <si>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</si>
  <si>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</si>
  <si>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</si>
  <si>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</si>
  <si>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</si>
  <si>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</si>
  <si>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</si>
  <si>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</si>
  <si>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</si>
  <si>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</si>
  <si>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</si>
  <si>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</si>
  <si>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</si>
  <si>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</si>
  <si>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</si>
  <si>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</si>
  <si>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</si>
  <si>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</si>
  <si>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</si>
  <si>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</si>
  <si>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</si>
  <si>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</si>
  <si>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</si>
  <si>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</si>
  <si>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</si>
  <si>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</si>
  <si>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</si>
  <si>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</si>
  <si>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</si>
  <si>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</si>
  <si>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</si>
  <si>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</si>
  <si>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</si>
  <si>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</si>
  <si>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</si>
  <si>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</si>
  <si>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</si>
  <si>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</si>
  <si>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</si>
  <si>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</si>
  <si>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</si>
  <si>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</si>
  <si>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</si>
  <si>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</si>
  <si>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</si>
  <si>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</si>
  <si>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</si>
  <si>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</si>
  <si>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</si>
  <si>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</si>
  <si>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</si>
  <si>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</si>
  <si>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</si>
  <si>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</si>
  <si>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</si>
  <si>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</si>
  <si>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</si>
  <si>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</si>
  <si>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</si>
  <si>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</si>
  <si>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</si>
  <si>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</si>
  <si>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</si>
  <si>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</si>
  <si>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</si>
  <si>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</si>
  <si>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</si>
  <si>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</si>
  <si>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</si>
  <si>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</si>
  <si>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</si>
  <si>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</si>
  <si>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</si>
  <si>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</si>
  <si>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</si>
  <si>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</si>
  <si>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</si>
  <si>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</si>
  <si>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</si>
  <si>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</si>
  <si>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</si>
  <si>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</si>
  <si>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</si>
  <si>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</si>
  <si>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</si>
  <si>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</si>
  <si>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</si>
  <si>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</si>
  <si>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</si>
  <si>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</si>
  <si>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</si>
  <si>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</si>
  <si>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</si>
  <si>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</si>
  <si>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</si>
  <si>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</si>
  <si>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</si>
  <si>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</si>
  <si>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</si>
  <si>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</si>
  <si>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</si>
  <si>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</si>
  <si>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</si>
  <si>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</si>
  <si>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</si>
  <si>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</si>
  <si>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</si>
  <si>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</si>
  <si>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</si>
  <si>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</si>
  <si>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</si>
  <si>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</si>
  <si>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</si>
  <si>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</si>
  <si>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</si>
  <si>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</si>
  <si>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</si>
  <si>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</si>
  <si>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</si>
  <si>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</si>
  <si>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</si>
  <si>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</si>
  <si>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</si>
  <si>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</si>
  <si>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</si>
  <si>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</si>
  <si>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</si>
  <si>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</si>
  <si>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</si>
  <si>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</si>
  <si>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</si>
  <si>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</si>
  <si>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</si>
  <si>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</si>
  <si>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</si>
  <si>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</si>
  <si>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</si>
  <si>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</si>
  <si>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</si>
  <si>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</si>
  <si>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</si>
  <si>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</si>
  <si>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</si>
  <si>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</si>
  <si>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</si>
  <si>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</si>
  <si>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</si>
  <si>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</si>
  <si>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</si>
  <si>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</si>
  <si>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</si>
  <si>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</si>
  <si>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</si>
  <si>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</si>
  <si>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</si>
  <si>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</si>
  <si>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</si>
  <si>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</si>
  <si>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</si>
  <si>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</si>
  <si>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</si>
  <si>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</si>
  <si>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</si>
  <si>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</si>
  <si>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</si>
  <si>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</si>
  <si>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</si>
  <si>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</si>
  <si>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</si>
  <si>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</si>
  <si>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</si>
  <si>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</si>
  <si>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</si>
  <si>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</si>
  <si>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</si>
  <si>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</si>
  <si>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</si>
  <si>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</si>
  <si>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</si>
  <si>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</si>
  <si>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</si>
  <si>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</si>
  <si>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</si>
  <si>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</si>
  <si>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</si>
  <si>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</si>
  <si>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</si>
  <si>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</si>
  <si>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</si>
  <si>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</si>
  <si>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</si>
  <si>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</si>
  <si>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</si>
  <si>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</si>
  <si>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</si>
  <si>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</si>
  <si>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</si>
  <si>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</si>
  <si>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</si>
  <si>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</si>
  <si>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</si>
  <si>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</si>
  <si>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</si>
  <si>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</si>
  <si>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</si>
  <si>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</si>
  <si>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</si>
  <si>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</si>
  <si>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</si>
  <si>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</si>
  <si>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</si>
  <si>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</si>
  <si>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</si>
  <si>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</si>
  <si>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</si>
  <si>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</si>
  <si>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</si>
  <si>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</si>
  <si>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</si>
  <si>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</si>
  <si>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</si>
  <si>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</si>
  <si>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</si>
  <si>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</si>
  <si>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</si>
  <si>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</si>
  <si>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</si>
  <si>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</si>
  <si>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</si>
  <si>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</si>
  <si>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</si>
  <si>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</si>
  <si>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</si>
  <si>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</si>
  <si>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</si>
  <si>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</si>
  <si>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</si>
  <si>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</si>
  <si>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</si>
  <si>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</si>
  <si>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</si>
  <si>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</si>
  <si>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</si>
  <si>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</si>
  <si>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</si>
  <si>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</si>
  <si>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</si>
  <si>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</si>
  <si>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</si>
  <si>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</si>
  <si>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</si>
  <si>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</si>
  <si>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</si>
  <si>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</si>
  <si>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</si>
  <si>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</si>
  <si>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</si>
  <si>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</si>
  <si>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</si>
  <si>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</si>
  <si>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</si>
  <si>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</si>
  <si>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</si>
  <si>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</si>
  <si>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</si>
  <si>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</si>
  <si>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</si>
  <si>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</si>
  <si>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</si>
  <si>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</si>
  <si>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</si>
  <si>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</si>
  <si>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</si>
  <si>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</si>
  <si>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</si>
  <si>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</si>
  <si>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</si>
  <si>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</si>
  <si>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</si>
  <si>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</si>
  <si>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</si>
  <si>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</si>
  <si>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</si>
  <si>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</si>
  <si>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</si>
  <si>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</si>
  <si>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</si>
  <si>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</si>
  <si>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</si>
  <si>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</si>
  <si>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</si>
  <si>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</si>
  <si>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</si>
  <si>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</si>
  <si>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</si>
  <si>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</si>
  <si>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</si>
  <si>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</si>
  <si>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</si>
  <si>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</si>
  <si>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</si>
  <si>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</si>
  <si>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</si>
  <si>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</si>
  <si>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</si>
  <si>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</si>
  <si>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</si>
  <si>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</si>
  <si>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</si>
  <si>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</si>
  <si>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</si>
  <si>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</si>
  <si>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</si>
  <si>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</si>
  <si>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</si>
  <si>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</si>
  <si>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</si>
  <si>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</si>
  <si>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</si>
  <si>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</si>
  <si>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</si>
  <si>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</si>
  <si>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</si>
  <si>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</si>
  <si>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</si>
  <si>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</si>
  <si>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</si>
  <si>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</si>
  <si>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</si>
  <si>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</si>
  <si>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</si>
  <si>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</si>
  <si>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</si>
  <si>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</si>
  <si>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</si>
  <si>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</si>
  <si>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</si>
  <si>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</si>
  <si>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</si>
  <si>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</si>
  <si>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</si>
  <si>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</si>
  <si>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</si>
  <si>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</si>
  <si>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</si>
  <si>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</si>
  <si>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</si>
  <si>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</si>
  <si>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</si>
  <si>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</si>
  <si>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</si>
  <si>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</si>
  <si>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</si>
  <si>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</si>
  <si>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</si>
  <si>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</si>
  <si>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</si>
  <si>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</si>
  <si>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</si>
  <si>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</si>
  <si>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</si>
  <si>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</si>
  <si>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</si>
  <si>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</si>
  <si>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</si>
  <si>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</si>
  <si>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</si>
  <si>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</si>
  <si>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</si>
  <si>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</si>
  <si>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</si>
  <si>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</si>
  <si>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</si>
  <si>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</si>
  <si>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</si>
  <si>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</si>
  <si>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</si>
  <si>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</si>
  <si>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</si>
  <si>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</si>
  <si>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</si>
  <si>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</si>
  <si>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</si>
  <si>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</si>
  <si>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</si>
  <si>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</si>
  <si>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</si>
  <si>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</si>
  <si>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</si>
  <si>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</si>
  <si>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</si>
  <si>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</si>
  <si>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</si>
  <si>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</si>
  <si>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</si>
  <si>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</si>
  <si>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</si>
  <si>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</si>
  <si>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</si>
  <si>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</si>
  <si>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</si>
  <si>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</si>
  <si>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</si>
  <si>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</si>
  <si>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</si>
  <si>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</si>
  <si>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</si>
  <si>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</si>
  <si>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</si>
  <si>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</si>
  <si>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</si>
  <si>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</si>
  <si>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</si>
  <si>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</si>
  <si>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</si>
  <si>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</si>
  <si>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</si>
  <si>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</si>
  <si>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</si>
  <si>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</si>
  <si>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</si>
  <si>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</si>
  <si>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</si>
  <si>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</si>
  <si>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</si>
  <si>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</si>
  <si>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</si>
  <si>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</si>
  <si>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</si>
  <si>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</si>
  <si>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</si>
  <si>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</si>
  <si>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</si>
  <si>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</si>
  <si>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</si>
  <si>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</si>
  <si>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</si>
  <si>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</si>
  <si>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</si>
  <si>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</si>
  <si>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</si>
  <si>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</si>
  <si>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</si>
  <si>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</si>
  <si>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</si>
  <si>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</si>
  <si>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</si>
  <si>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</si>
  <si>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</si>
  <si>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</si>
  <si>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</si>
  <si>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</si>
  <si>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</si>
  <si>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</si>
  <si>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</si>
  <si>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</si>
  <si>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</si>
  <si>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</si>
  <si>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</si>
  <si>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</si>
  <si>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</si>
  <si>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</si>
  <si>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</si>
  <si>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</si>
  <si>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</si>
  <si>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</si>
  <si>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</si>
  <si>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</si>
  <si>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</si>
  <si>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</si>
  <si>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</si>
  <si>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</si>
  <si>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</si>
  <si>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</si>
  <si>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</si>
  <si>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</si>
  <si>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</si>
  <si>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</si>
  <si>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</si>
  <si>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</si>
  <si>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</si>
  <si>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</si>
  <si>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</si>
  <si>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</si>
  <si>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</si>
  <si>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</si>
  <si>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</si>
  <si>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</si>
  <si>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</si>
  <si>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</si>
  <si>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</si>
  <si>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</si>
  <si>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</si>
  <si>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</si>
  <si>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</si>
  <si>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</si>
  <si>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</si>
  <si>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</si>
  <si>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</si>
  <si>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</si>
  <si>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</si>
  <si>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</si>
  <si>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</si>
  <si>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</si>
  <si>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</si>
  <si>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Villingen-Schwenningen 1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</si>
  <si>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</si>
  <si>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</si>
  <si>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</si>
  <si>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</si>
  <si>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</si>
  <si>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</si>
  <si>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</si>
  <si>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</si>
  <si>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DE_GPD04</t>
  </si>
  <si>
    <t>DE_GBA04</t>
  </si>
  <si>
    <t>DE_GMF04</t>
  </si>
  <si>
    <t xml:space="preserve">Zweckverband Gasfernversorgung Baar </t>
  </si>
  <si>
    <t>Stadtwerke Villingen-Schwenningen</t>
  </si>
  <si>
    <t>Energieversorgung Trossingen</t>
  </si>
  <si>
    <t>Energieversorung Trossingen GmbH</t>
  </si>
  <si>
    <t>98 7010 4800 007</t>
  </si>
  <si>
    <t>Bahnhofstraße 9</t>
  </si>
  <si>
    <t>D-78647</t>
  </si>
  <si>
    <t>Trossingen</t>
  </si>
  <si>
    <t xml:space="preserve"> NCHN007010480000</t>
  </si>
  <si>
    <t>07721-40504630</t>
  </si>
  <si>
    <t>Volker Köhne</t>
  </si>
  <si>
    <t>volker.koehne@svs-energie.de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</si>
</sst>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Normal="10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42370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42370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673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675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676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680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3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Energieversorgung Trossingen</v>
      </c>
      <c r="E28" s="38"/>
      <c r="F28" s="11"/>
      <c r="G28" s="2"/>
    </row>
    <row r="29" spans="1:15">
      <c r="B29" s="15"/>
      <c r="C29" s="22" t="s">
        <v>395</v>
      </c>
      <c r="D29" s="41" t="s">
        <v>671</v>
      </c>
      <c r="E29" s="40"/>
      <c r="F29" s="11"/>
      <c r="G29" s="2"/>
    </row>
    <row r="30" spans="1:15">
      <c r="B30" s="15"/>
      <c r="C30" s="22" t="s">
        <v>396</v>
      </c>
      <c r="D30" s="46" t="s">
        <v>670</v>
      </c>
      <c r="E30" s="40"/>
      <c r="F30" s="47"/>
      <c r="G30" s="2"/>
    </row>
    <row r="31" spans="1:15">
      <c r="B31" s="15"/>
      <c r="C31" s="22" t="s">
        <v>419</v>
      </c>
      <c r="D31" s="46" t="s">
        <v>669</v>
      </c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9" priority="2">
      <formula>IF(CELL("Zeile",D30)&lt;$D$25+CELL("Zeile",$D$29),1,0)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Energieversorung Trossingen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Energieversorgung Trossingen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98 7010 4800 007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42370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677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671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3" zoomScaleNormal="100" workbookViewId="0">
      <selection activeCell="E27" sqref="E27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Energieversorung Trossingen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Energieversorgung Trossingen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98 7010 4800 007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Energieversorgung Trossingen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657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10911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3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0.57140000000000002</v>
      </c>
      <c r="F31" s="279">
        <f>ROUND(F32/$D$32,4)</f>
        <v>0.28570000000000001</v>
      </c>
      <c r="G31" s="279">
        <f t="shared" ref="G31:N31" si="3">ROUND(G32/$D$32,4)</f>
        <v>0.1429</v>
      </c>
      <c r="H31" s="279">
        <f t="shared" si="3"/>
        <v>7.1400000000000005E-2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Villingen-Schwenningen 1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10911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3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0.57140000000000002</v>
      </c>
      <c r="F65" s="279">
        <f>ROUND(F66/$D$66,4)</f>
        <v>0.28570000000000001</v>
      </c>
      <c r="G65" s="279">
        <f t="shared" ref="G65:N65" si="12">ROUND(G66/$D$66,4)</f>
        <v>0.1429</v>
      </c>
      <c r="H65" s="279">
        <f t="shared" si="12"/>
        <v>7.1400000000000005E-2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Energieversorung Trossingen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Energieversorgung Trossingen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98 7010 4800 007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Q30" sqref="Q30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Energieversorung Trossingen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Energieversorgung Trossingen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98 7010 4800 007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42370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Energieversorgung Trossingen</v>
      </c>
      <c r="D12" s="62" t="s">
        <v>247</v>
      </c>
      <c r="E12" s="164" t="s">
        <v>38</v>
      </c>
      <c r="F12" s="296" t="str">
        <f>VLOOKUP($E12,'BDEW-Standard'!$B$3:$M$158,F$9,0)</f>
        <v>W14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7.5937699999999997E-2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0.95374033288062621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Energieversorgung Trossingen</v>
      </c>
      <c r="D13" s="62" t="s">
        <v>247</v>
      </c>
      <c r="E13" s="164" t="s">
        <v>46</v>
      </c>
      <c r="F13" s="296" t="str">
        <f>VLOOKUP($E13,'BDEW-Standard'!$B$3:$M$158,F$9,0)</f>
        <v>W24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0.1025195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1.0107516326442527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Energieversorgung Trossingen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Energieversorgung Trossingen</v>
      </c>
      <c r="D15" s="62" t="s">
        <v>247</v>
      </c>
      <c r="E15" s="164" t="s">
        <v>658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Energieversorgung Trossingen</v>
      </c>
      <c r="D16" s="62" t="s">
        <v>247</v>
      </c>
      <c r="E16" s="164" t="s">
        <v>659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Energieversorgung Trossingen</v>
      </c>
      <c r="D17" s="62" t="s">
        <v>247</v>
      </c>
      <c r="E17" s="164" t="s">
        <v>660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Energieversorgung Trossingen</v>
      </c>
      <c r="D18" s="62" t="s">
        <v>247</v>
      </c>
      <c r="E18" s="164" t="s">
        <v>661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Energieversorgung Trossingen</v>
      </c>
      <c r="D19" s="62" t="s">
        <v>247</v>
      </c>
      <c r="E19" s="164" t="s">
        <v>662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Energieversorgung Trossingen</v>
      </c>
      <c r="D20" s="62" t="s">
        <v>247</v>
      </c>
      <c r="E20" s="164" t="s">
        <v>663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Energieversorgung Trossingen</v>
      </c>
      <c r="D21" s="62" t="s">
        <v>247</v>
      </c>
      <c r="E21" s="164" t="s">
        <v>664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Energieversorgung Trossingen</v>
      </c>
      <c r="D22" s="62" t="s">
        <v>247</v>
      </c>
      <c r="E22" s="164" t="s">
        <v>665</v>
      </c>
      <c r="F22" s="296" t="str">
        <f>VLOOKUP($E22,'BDEW-Standard'!$B$3:$M$158,F$9,0)</f>
        <v>GB4</v>
      </c>
      <c r="H22" s="273">
        <f>ROUND(VLOOKUP($E22,'BDEW-Standard'!$B$3:$M$158,H$9,0),7)</f>
        <v>3.6017736</v>
      </c>
      <c r="I22" s="273">
        <f>ROUND(VLOOKUP($E22,'BDEW-Standard'!$B$3:$M$158,I$9,0),7)</f>
        <v>-37.882536799999997</v>
      </c>
      <c r="J22" s="273">
        <f>ROUND(VLOOKUP($E22,'BDEW-Standard'!$B$3:$M$158,J$9,0),7)</f>
        <v>6.9836070000000001</v>
      </c>
      <c r="K22" s="273">
        <f>ROUND(VLOOKUP($E22,'BDEW-Standard'!$B$3:$M$158,K$9,0),7)</f>
        <v>5.4826199999999999E-2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0.90239375975311864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2"/>
        <v>0.9352999999999998</v>
      </c>
      <c r="Y22" s="292"/>
      <c r="Z22" s="210"/>
    </row>
    <row r="23" spans="2:26" s="142" customFormat="1">
      <c r="B23" s="143">
        <v>12</v>
      </c>
      <c r="C23" s="144" t="str">
        <f t="shared" si="0"/>
        <v>Energieversorgung Trossingen</v>
      </c>
      <c r="D23" s="62" t="s">
        <v>247</v>
      </c>
      <c r="E23" s="164" t="s">
        <v>666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Energieversorgung Trossingen</v>
      </c>
      <c r="D24" s="62" t="s">
        <v>247</v>
      </c>
      <c r="E24" s="164" t="s">
        <v>667</v>
      </c>
      <c r="F24" s="296" t="str">
        <f>VLOOKUP($E24,'BDEW-Standard'!$B$3:$M$158,F$9,0)</f>
        <v>BA4</v>
      </c>
      <c r="H24" s="273">
        <f>ROUND(VLOOKUP($E24,'BDEW-Standard'!$B$3:$M$158,H$9,0),7)</f>
        <v>0.93158890000000005</v>
      </c>
      <c r="I24" s="273">
        <f>ROUND(VLOOKUP($E24,'BDEW-Standard'!$B$3:$M$158,I$9,0),7)</f>
        <v>-33.35</v>
      </c>
      <c r="J24" s="273">
        <f>ROUND(VLOOKUP($E24,'BDEW-Standard'!$B$3:$M$158,J$9,0),7)</f>
        <v>5.7212303000000002</v>
      </c>
      <c r="K24" s="273">
        <f>ROUND(VLOOKUP($E24,'BDEW-Standard'!$B$3:$M$158,K$9,0),7)</f>
        <v>0.66564939999999995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1.0766391850538448</v>
      </c>
      <c r="R24" s="274">
        <f>ROUND(VLOOKUP(MID($E24,4,3),'Wochentag F(WT)'!$B$7:$J$22,R$9,0),4)</f>
        <v>1.0848</v>
      </c>
      <c r="S24" s="274">
        <f>ROUND(VLOOKUP(MID($E24,4,3),'Wochentag F(WT)'!$B$7:$J$22,S$9,0),4)</f>
        <v>1.1211</v>
      </c>
      <c r="T24" s="274">
        <f>ROUND(VLOOKUP(MID($E24,4,3),'Wochentag F(WT)'!$B$7:$J$22,T$9,0),4)</f>
        <v>1.0769</v>
      </c>
      <c r="U24" s="274">
        <f>ROUND(VLOOKUP(MID($E24,4,3),'Wochentag F(WT)'!$B$7:$J$22,U$9,0),4)</f>
        <v>1.1353</v>
      </c>
      <c r="V24" s="274">
        <f>ROUND(VLOOKUP(MID($E24,4,3),'Wochentag F(WT)'!$B$7:$J$22,V$9,0),4)</f>
        <v>1.1402000000000001</v>
      </c>
      <c r="W24" s="274">
        <f>ROUND(VLOOKUP(MID($E24,4,3),'Wochentag F(WT)'!$B$7:$J$22,W$9,0),4)</f>
        <v>0.48520000000000002</v>
      </c>
      <c r="X24" s="275">
        <f t="shared" si="2"/>
        <v>0.95650000000000013</v>
      </c>
      <c r="Y24" s="292"/>
      <c r="Z24" s="210"/>
    </row>
    <row r="25" spans="2:26" s="142" customFormat="1">
      <c r="B25" s="143">
        <v>14</v>
      </c>
      <c r="C25" s="144" t="str">
        <f t="shared" si="0"/>
        <v>Energieversorgung Trossingen</v>
      </c>
      <c r="D25" s="62" t="s">
        <v>247</v>
      </c>
      <c r="E25" s="164" t="s">
        <v>668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Energieversorgung Trossingen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Energieversorgung Trossingen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Energieversorgung Trossingen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Energieversorgung Trossingen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Energieversorgung Trossingen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Energieversorgung Trossingen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Energieversorgung Trossingen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Energieversorgung Trossingen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Energieversorgung Trossingen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Energieversorgung Trossingen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Energieversorgung Trossingen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Energieversorgung Trossingen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Energieversorgung Trossingen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Energieversorgung Trossingen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Energieversorgung Trossingen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Energieversorgung Trossingen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U9" sqref="U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Energieversorung Trossingen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Energieversorgung Trossingen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98 7010 4800 007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42370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Köhne, Volker</cp:lastModifiedBy>
  <cp:lastPrinted>2015-03-20T22:59:10Z</cp:lastPrinted>
  <dcterms:created xsi:type="dcterms:W3CDTF">2015-01-15T05:25:41Z</dcterms:created>
  <dcterms:modified xsi:type="dcterms:W3CDTF">2017-04-24T13:36:59Z</dcterms:modified>
</cp:coreProperties>
</file>